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Сентябрь 2020\"/>
    </mc:Choice>
  </mc:AlternateContent>
  <xr:revisionPtr revIDLastSave="0" documentId="13_ncr:1_{E29A6648-4D16-403B-A975-D76B3C143786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B63" i="1" l="1"/>
  <c r="E5" i="13" l="1"/>
  <c r="G6" i="13"/>
  <c r="F6" i="13"/>
  <c r="E6" i="13"/>
  <c r="D10" i="11"/>
  <c r="F8" i="13" l="1"/>
  <c r="E8" i="13" s="1"/>
  <c r="F7" i="13" l="1"/>
  <c r="E7" i="13" l="1"/>
  <c r="D13" i="11" l="1"/>
  <c r="C8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E9" i="11" l="1"/>
  <c r="E41" i="1" l="1"/>
  <c r="G41" i="1" s="1"/>
  <c r="G31" i="1"/>
  <c r="B64" i="1" l="1"/>
  <c r="G51" i="1"/>
  <c r="G45" i="1"/>
  <c r="B67" i="1" s="1"/>
  <c r="G19" i="1"/>
  <c r="G26" i="1" s="1"/>
  <c r="E7" i="11" l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<sst xmlns="http://schemas.openxmlformats.org/spreadsheetml/2006/main" count="126" uniqueCount="91">
  <si>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</si>
  <si>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</si>
  <si>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</si>
  <si>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</si>
  <si>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</si>
  <si>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</si>
  <si>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</si>
  <si>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</si>
  <si>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</si>
  <si>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</si>
  <si>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</si>
  <si>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</si>
  <si>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</si>
  <si>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</si>
  <si>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</si>
  <si>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</si>
  <si>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</si>
  <si>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</si>
  <si>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</si>
  <si>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</si>
  <si>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</si>
  <si>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</si>
  <si>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</si>
  <si>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</si>
  <si>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</si>
  <si>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</si>
  <si>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</si>
  <si>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</si>
  <si>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</si>
  <si>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</si>
  <si>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</si>
  <si>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</si>
  <si>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</si>
  <si>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</si>
  <si>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</si>
  <si>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</si>
  <si>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</si>
  <si>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</si>
  <si>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</si>
  <si>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</si>
  <si>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</si>
  <si>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</si>
  <si>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</si>
  <si>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</si>
  <si>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</si>
  <si>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</si>
  <si>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</si>
  <si>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</si>
  <si>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</si>
  <si>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</si>
  <si>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</si>
  <si>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</si>
  <si>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</si>
  <si>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</si>
  <si>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</si>
  <si>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</si>
  <si>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</si>
  <si>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</si>
  <si>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</si>
  <si>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</si>
  <si>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</si>
  <si>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</si>
  <si>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</si>
  <si>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</si>
  <si>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</si>
  <si>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</si>
  <si>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</si>
  <si>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</si>
  <si>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</si>
  <si>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</si>
  <si>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</si>
  <si>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</si>
  <si>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</si>
  <si>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</si>
  <si>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</si>
  <si>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</si>
  <si>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</si>
  <si>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</si>
  <si>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</si>
  <si>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</si>
  <si>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</si>
  <si>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</si>
  <si>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</si>
  <si>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</si>
  <si>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</si>
  <si>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</si>
  <si>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</si>
  <si>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</si>
  <si>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СПРАВОЧНАЯ ИНФОРМАЦИЯ потребление коммунальных услуг в здании по адресу г.Химки, ул.Лавочкина, д.13 сентябрь 2020г.</t>
  </si>
  <si>
    <t>по потреблению электроэнергии за период с  22.08.2020г. по  21.09.2020г.</t>
  </si>
  <si>
    <t>Сентябрь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</si>
</sst>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13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5" fontId="16" fillId="0" borderId="9" xfId="1" applyNumberFormat="1" applyFont="1" applyBorder="1"/>
    <xf numFmtId="164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4" fontId="17" fillId="0" borderId="0" xfId="1" applyFont="1"/>
    <xf numFmtId="0" fontId="16" fillId="0" borderId="7" xfId="0" applyFont="1" applyBorder="1"/>
    <xf numFmtId="165" fontId="16" fillId="0" borderId="7" xfId="1" applyNumberFormat="1" applyFont="1" applyBorder="1"/>
    <xf numFmtId="164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16" fillId="0" borderId="9" xfId="0" applyNumberFormat="1" applyFont="1" applyBorder="1"/>
    <xf numFmtId="164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66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5" fontId="4" fillId="0" borderId="7" xfId="1" applyNumberFormat="1" applyFont="1" applyBorder="1" applyAlignment="1">
      <alignment horizontal="left" vertical="center" indent="1"/>
    </xf>
    <xf numFmtId="165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66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48;&#1102;&#1083;&#110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topLeftCell="A58" zoomScale="120" zoomScaleSheetLayoutView="120" workbookViewId="0">
      <selection activeCell="B64" sqref="B6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4" t="s">
        <v>27</v>
      </c>
      <c r="B1" s="124"/>
      <c r="C1" s="124"/>
      <c r="D1" s="124"/>
      <c r="E1" s="124"/>
      <c r="F1" s="124"/>
      <c r="G1" s="124"/>
    </row>
    <row r="2" spans="1:8" ht="15" x14ac:dyDescent="0.2">
      <c r="A2" s="125" t="s">
        <v>89</v>
      </c>
      <c r="B2" s="125"/>
      <c r="C2" s="125"/>
      <c r="D2" s="125"/>
      <c r="E2" s="125"/>
      <c r="F2" s="125"/>
      <c r="G2" s="125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4" t="s">
        <v>0</v>
      </c>
      <c r="B4" s="126" t="s">
        <v>1</v>
      </c>
      <c r="C4" s="126" t="s">
        <v>2</v>
      </c>
      <c r="D4" s="126"/>
      <c r="E4" s="104" t="s">
        <v>3</v>
      </c>
      <c r="F4" s="104" t="s">
        <v>4</v>
      </c>
      <c r="G4" s="126" t="s">
        <v>5</v>
      </c>
    </row>
    <row r="5" spans="1:8" ht="13.5" thickBot="1" x14ac:dyDescent="0.25">
      <c r="A5" s="105"/>
      <c r="B5" s="126"/>
      <c r="C5" s="126"/>
      <c r="D5" s="126"/>
      <c r="E5" s="105"/>
      <c r="F5" s="105"/>
      <c r="G5" s="126"/>
    </row>
    <row r="6" spans="1:8" ht="13.5" thickBot="1" x14ac:dyDescent="0.25">
      <c r="A6" s="106"/>
      <c r="B6" s="126"/>
      <c r="C6" s="5" t="s">
        <v>6</v>
      </c>
      <c r="D6" s="6" t="s">
        <v>7</v>
      </c>
      <c r="E6" s="106"/>
      <c r="F6" s="106"/>
      <c r="G6" s="126"/>
    </row>
    <row r="7" spans="1:8" ht="18" customHeight="1" thickBot="1" x14ac:dyDescent="0.25">
      <c r="A7" s="111" t="s">
        <v>82</v>
      </c>
      <c r="B7" s="112"/>
      <c r="C7" s="112"/>
      <c r="D7" s="11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4352</v>
      </c>
      <c r="D8" s="21">
        <v>4439</v>
      </c>
      <c r="E8" s="39">
        <f>D8-C8</f>
        <v>87</v>
      </c>
      <c r="F8" s="21">
        <v>15</v>
      </c>
      <c r="G8" s="22">
        <f>E8*F8</f>
        <v>1305</v>
      </c>
      <c r="H8" s="8"/>
    </row>
    <row r="9" spans="1:8" ht="64.5" thickBot="1" x14ac:dyDescent="0.25">
      <c r="A9" s="9" t="s">
        <v>9</v>
      </c>
      <c r="B9" s="21">
        <v>29993299</v>
      </c>
      <c r="C9" s="22">
        <v>1567</v>
      </c>
      <c r="D9" s="22">
        <v>1613</v>
      </c>
      <c r="E9" s="39">
        <f>D9-C9</f>
        <v>46</v>
      </c>
      <c r="F9" s="22">
        <v>60</v>
      </c>
      <c r="G9" s="22">
        <f>E9*F9</f>
        <v>2760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7172</v>
      </c>
      <c r="D10" s="21">
        <v>7362</v>
      </c>
      <c r="E10" s="39">
        <f>D10-C10</f>
        <v>190</v>
      </c>
      <c r="F10" s="21">
        <v>40</v>
      </c>
      <c r="G10" s="22">
        <f>E10*F10</f>
        <v>7600</v>
      </c>
    </row>
    <row r="11" spans="1:8" ht="15" customHeight="1" thickBot="1" x14ac:dyDescent="0.25">
      <c r="A11" s="11" t="s">
        <v>11</v>
      </c>
      <c r="B11" s="25">
        <v>29993506</v>
      </c>
      <c r="C11" s="21">
        <v>9291</v>
      </c>
      <c r="D11" s="21">
        <v>9560</v>
      </c>
      <c r="E11" s="39">
        <f>D11-C11</f>
        <v>269</v>
      </c>
      <c r="F11" s="21">
        <v>60</v>
      </c>
      <c r="G11" s="22">
        <f>E11*F11</f>
        <v>16140</v>
      </c>
    </row>
    <row r="12" spans="1:8" ht="15" customHeight="1" thickBot="1" x14ac:dyDescent="0.25">
      <c r="A12" s="9" t="s">
        <v>68</v>
      </c>
      <c r="B12" s="22">
        <v>29993527</v>
      </c>
      <c r="C12" s="21">
        <v>3894</v>
      </c>
      <c r="D12" s="21">
        <v>4010</v>
      </c>
      <c r="E12" s="39">
        <f>D12-C12</f>
        <v>116</v>
      </c>
      <c r="F12" s="21">
        <v>20</v>
      </c>
      <c r="G12" s="22">
        <f>E12*F12</f>
        <v>2320</v>
      </c>
    </row>
    <row r="13" spans="1:8" ht="18" customHeight="1" thickBot="1" x14ac:dyDescent="0.25">
      <c r="A13" s="82" t="s">
        <v>83</v>
      </c>
      <c r="B13" s="83"/>
      <c r="C13" s="41"/>
      <c r="D13" s="41"/>
      <c r="E13" s="39"/>
      <c r="F13" s="43"/>
      <c r="G13" s="12">
        <f>SUM(G8:G12)</f>
        <v>30125</v>
      </c>
    </row>
    <row r="14" spans="1:8" ht="42.75" customHeight="1" thickBot="1" x14ac:dyDescent="0.25">
      <c r="A14" s="7" t="s">
        <v>8</v>
      </c>
      <c r="B14" s="21">
        <v>29993434</v>
      </c>
      <c r="C14" s="20">
        <v>3889</v>
      </c>
      <c r="D14" s="20">
        <v>4010</v>
      </c>
      <c r="E14" s="39">
        <f t="shared" ref="E14:E18" si="0">D14-C14</f>
        <v>121</v>
      </c>
      <c r="F14" s="21">
        <v>10</v>
      </c>
      <c r="G14" s="22">
        <f t="shared" ref="G14:G18" si="1">E14*F14</f>
        <v>1210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2694</v>
      </c>
      <c r="D15" s="21">
        <v>2764</v>
      </c>
      <c r="E15" s="39">
        <f t="shared" si="0"/>
        <v>70</v>
      </c>
      <c r="F15" s="21">
        <v>15</v>
      </c>
      <c r="G15" s="22">
        <f t="shared" si="1"/>
        <v>1050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1951</v>
      </c>
      <c r="D16" s="21">
        <v>2009</v>
      </c>
      <c r="E16" s="39">
        <f t="shared" si="0"/>
        <v>58</v>
      </c>
      <c r="F16" s="21">
        <v>40</v>
      </c>
      <c r="G16" s="22">
        <f t="shared" si="1"/>
        <v>2320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3647</v>
      </c>
      <c r="D17" s="21">
        <v>3731</v>
      </c>
      <c r="E17" s="39">
        <f t="shared" si="0"/>
        <v>84</v>
      </c>
      <c r="F17" s="21">
        <v>30</v>
      </c>
      <c r="G17" s="22">
        <f t="shared" si="1"/>
        <v>2520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3766</v>
      </c>
      <c r="D18" s="21">
        <v>3911</v>
      </c>
      <c r="E18" s="39">
        <f t="shared" si="0"/>
        <v>145</v>
      </c>
      <c r="F18" s="21">
        <v>20</v>
      </c>
      <c r="G18" s="22">
        <f t="shared" si="1"/>
        <v>2900</v>
      </c>
      <c r="H18" s="10"/>
    </row>
    <row r="19" spans="1:8" ht="18" customHeight="1" thickBot="1" x14ac:dyDescent="0.25">
      <c r="A19" s="119" t="s">
        <v>84</v>
      </c>
      <c r="B19" s="120"/>
      <c r="C19" s="120"/>
      <c r="D19" s="123"/>
      <c r="E19" s="39"/>
      <c r="G19" s="15">
        <f>SUM(G14:G18)</f>
        <v>10000</v>
      </c>
    </row>
    <row r="20" spans="1:8" ht="39" customHeight="1" thickBot="1" x14ac:dyDescent="0.25">
      <c r="A20" s="7" t="s">
        <v>8</v>
      </c>
      <c r="B20" s="21">
        <v>29993452</v>
      </c>
      <c r="C20" s="21">
        <v>6924</v>
      </c>
      <c r="D20" s="21">
        <v>7091</v>
      </c>
      <c r="E20" s="39">
        <f t="shared" ref="E20:E24" si="2">D20-C20</f>
        <v>167</v>
      </c>
      <c r="F20" s="21">
        <v>10</v>
      </c>
      <c r="G20" s="22">
        <f t="shared" ref="G20:G24" si="3">E20*F20</f>
        <v>1670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1958</v>
      </c>
      <c r="D21" s="21">
        <v>2001</v>
      </c>
      <c r="E21" s="39">
        <f t="shared" si="2"/>
        <v>43</v>
      </c>
      <c r="F21" s="22">
        <v>15</v>
      </c>
      <c r="G21" s="22">
        <f t="shared" si="3"/>
        <v>645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4946</v>
      </c>
      <c r="D22" s="20">
        <v>5085</v>
      </c>
      <c r="E22" s="39">
        <f t="shared" si="2"/>
        <v>139</v>
      </c>
      <c r="F22" s="21">
        <v>40</v>
      </c>
      <c r="G22" s="22">
        <f t="shared" si="3"/>
        <v>5560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6262</v>
      </c>
      <c r="D23" s="22">
        <v>6422</v>
      </c>
      <c r="E23" s="39">
        <f t="shared" si="2"/>
        <v>160</v>
      </c>
      <c r="F23" s="21">
        <v>30</v>
      </c>
      <c r="G23" s="22">
        <f t="shared" si="3"/>
        <v>4800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6418</v>
      </c>
      <c r="D24" s="22">
        <v>6658</v>
      </c>
      <c r="E24" s="39">
        <f t="shared" si="2"/>
        <v>240</v>
      </c>
      <c r="F24" s="21">
        <v>20</v>
      </c>
      <c r="G24" s="22">
        <f t="shared" si="3"/>
        <v>4800</v>
      </c>
      <c r="H24" s="10"/>
    </row>
    <row r="25" spans="1:8" ht="13.5" thickBot="1" x14ac:dyDescent="0.25">
      <c r="A25" s="117"/>
      <c r="B25" s="117"/>
      <c r="C25" s="117"/>
      <c r="D25" s="117"/>
      <c r="E25" s="117"/>
      <c r="F25" s="5" t="s">
        <v>16</v>
      </c>
      <c r="G25" s="15">
        <f>SUM(G20:G24)</f>
        <v>17475</v>
      </c>
    </row>
    <row r="26" spans="1:8" ht="13.5" thickBot="1" x14ac:dyDescent="0.25">
      <c r="C26" s="16"/>
      <c r="D26" s="16"/>
      <c r="F26" s="5" t="s">
        <v>17</v>
      </c>
      <c r="G26" s="60">
        <f>G25+G19+G13</f>
        <v>57600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153518</v>
      </c>
      <c r="D29" s="20">
        <v>157696</v>
      </c>
      <c r="E29" s="22">
        <f>D29-C29</f>
        <v>4178</v>
      </c>
      <c r="F29" s="21">
        <v>1</v>
      </c>
      <c r="G29" s="22">
        <f>E29*F29</f>
        <v>4178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130860</v>
      </c>
      <c r="D30" s="20">
        <v>134945</v>
      </c>
      <c r="E30" s="22">
        <f>D30-C30</f>
        <v>4085</v>
      </c>
      <c r="F30" s="21">
        <v>1</v>
      </c>
      <c r="G30" s="22">
        <f>E30*F30</f>
        <v>4085</v>
      </c>
      <c r="H30" s="10"/>
    </row>
    <row r="31" spans="1:8" ht="13.5" thickBot="1" x14ac:dyDescent="0.25">
      <c r="F31" s="5" t="s">
        <v>16</v>
      </c>
      <c r="G31" s="76">
        <f>SUM(G29:G30)</f>
        <v>8263</v>
      </c>
    </row>
    <row r="32" spans="1:8" x14ac:dyDescent="0.2">
      <c r="G32" s="18"/>
    </row>
    <row r="33" spans="1:8" x14ac:dyDescent="0.2">
      <c r="G33" s="18"/>
    </row>
    <row r="34" spans="1:8" x14ac:dyDescent="0.2">
      <c r="A34" s="118"/>
      <c r="B34" s="118"/>
      <c r="C34" s="118"/>
      <c r="D34" s="118"/>
      <c r="E34" s="118"/>
      <c r="F34" s="103"/>
      <c r="G34" s="103"/>
    </row>
    <row r="35" spans="1:8" ht="13.5" thickBot="1" x14ac:dyDescent="0.25">
      <c r="A35" s="1"/>
      <c r="B35" s="2"/>
      <c r="G35" s="2"/>
    </row>
    <row r="36" spans="1:8" ht="12.75" customHeight="1" x14ac:dyDescent="0.2">
      <c r="A36" s="114" t="s">
        <v>0</v>
      </c>
      <c r="B36" s="104" t="s">
        <v>1</v>
      </c>
      <c r="C36" s="107" t="s">
        <v>2</v>
      </c>
      <c r="D36" s="108"/>
      <c r="E36" s="104" t="s">
        <v>3</v>
      </c>
      <c r="F36" s="104" t="s">
        <v>4</v>
      </c>
      <c r="G36" s="104" t="s">
        <v>5</v>
      </c>
    </row>
    <row r="37" spans="1:8" ht="13.5" thickBot="1" x14ac:dyDescent="0.25">
      <c r="A37" s="115"/>
      <c r="B37" s="105"/>
      <c r="C37" s="109"/>
      <c r="D37" s="110"/>
      <c r="E37" s="105"/>
      <c r="F37" s="105"/>
      <c r="G37" s="105"/>
    </row>
    <row r="38" spans="1:8" ht="13.5" thickBot="1" x14ac:dyDescent="0.25">
      <c r="A38" s="116"/>
      <c r="B38" s="106"/>
      <c r="C38" s="5" t="s">
        <v>6</v>
      </c>
      <c r="D38" s="6" t="s">
        <v>7</v>
      </c>
      <c r="E38" s="106"/>
      <c r="F38" s="106"/>
      <c r="G38" s="106"/>
    </row>
    <row r="39" spans="1:8" ht="25.5" customHeight="1" thickBot="1" x14ac:dyDescent="0.25">
      <c r="A39" s="121" t="s">
        <v>67</v>
      </c>
      <c r="B39" s="122"/>
      <c r="C39" s="122"/>
      <c r="D39" s="122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1771</v>
      </c>
      <c r="D40" s="20">
        <v>1834</v>
      </c>
      <c r="E40" s="21">
        <f>D40-C40</f>
        <v>63</v>
      </c>
      <c r="F40" s="13">
        <v>30</v>
      </c>
      <c r="G40" s="38">
        <f>E40*F40</f>
        <v>1890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2119</v>
      </c>
      <c r="D41" s="21">
        <v>2178</v>
      </c>
      <c r="E41" s="21">
        <f>D41-C41</f>
        <v>59</v>
      </c>
      <c r="F41" s="21">
        <v>30</v>
      </c>
      <c r="G41" s="22">
        <f>E41*F41</f>
        <v>1770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8814</v>
      </c>
      <c r="D43" s="25">
        <v>8904</v>
      </c>
      <c r="E43" s="21">
        <f>D43-C43</f>
        <v>90</v>
      </c>
      <c r="F43" s="21">
        <v>30</v>
      </c>
      <c r="G43" s="22">
        <f>E43*F43</f>
        <v>2700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6125</v>
      </c>
      <c r="D44" s="40">
        <v>6217</v>
      </c>
      <c r="E44" s="21">
        <f>D44-C44</f>
        <v>92</v>
      </c>
      <c r="F44" s="21">
        <v>30</v>
      </c>
      <c r="G44" s="22">
        <f>E44*F44</f>
        <v>2760</v>
      </c>
      <c r="H44" s="10"/>
    </row>
    <row r="45" spans="1:8" ht="16.5" customHeight="1" thickBot="1" x14ac:dyDescent="0.25">
      <c r="A45" s="119" t="s">
        <v>23</v>
      </c>
      <c r="B45" s="120"/>
      <c r="C45" s="100"/>
      <c r="D45" s="42"/>
      <c r="E45" s="37"/>
      <c r="F45" s="5" t="s">
        <v>16</v>
      </c>
      <c r="G45" s="92">
        <f>SUM(G40:G44)</f>
        <v>9120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9515</v>
      </c>
      <c r="D46" s="22">
        <v>9745</v>
      </c>
      <c r="E46" s="22">
        <f t="shared" ref="E46:E50" si="4">D46-C46</f>
        <v>230</v>
      </c>
      <c r="F46" s="21">
        <v>15</v>
      </c>
      <c r="G46" s="22">
        <f t="shared" ref="G46:G50" si="5">E46*F46</f>
        <v>3450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1335</v>
      </c>
      <c r="D47" s="21">
        <v>1367</v>
      </c>
      <c r="E47" s="22">
        <f t="shared" si="4"/>
        <v>32</v>
      </c>
      <c r="F47" s="21">
        <v>60</v>
      </c>
      <c r="G47" s="22">
        <f t="shared" si="5"/>
        <v>1920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13843</v>
      </c>
      <c r="D48" s="20">
        <v>14223</v>
      </c>
      <c r="E48" s="22">
        <f t="shared" si="4"/>
        <v>380</v>
      </c>
      <c r="F48" s="21">
        <v>60</v>
      </c>
      <c r="G48" s="22">
        <f t="shared" si="5"/>
        <v>22800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11344</v>
      </c>
      <c r="D49" s="22">
        <v>11675</v>
      </c>
      <c r="E49" s="22">
        <f t="shared" si="4"/>
        <v>331</v>
      </c>
      <c r="F49" s="21">
        <v>80</v>
      </c>
      <c r="G49" s="22">
        <f t="shared" si="5"/>
        <v>26480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5577</v>
      </c>
      <c r="D50" s="22">
        <v>5712</v>
      </c>
      <c r="E50" s="22">
        <f t="shared" si="4"/>
        <v>135</v>
      </c>
      <c r="F50" s="21">
        <v>40</v>
      </c>
      <c r="G50" s="22">
        <f t="shared" si="5"/>
        <v>5400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60050</v>
      </c>
    </row>
    <row r="53" spans="1:8" x14ac:dyDescent="0.2">
      <c r="A53" s="114" t="s">
        <v>0</v>
      </c>
      <c r="B53" s="104" t="s">
        <v>1</v>
      </c>
      <c r="C53" s="107" t="s">
        <v>2</v>
      </c>
      <c r="D53" s="108"/>
      <c r="E53" s="104" t="s">
        <v>3</v>
      </c>
      <c r="F53" s="104" t="s">
        <v>4</v>
      </c>
      <c r="G53" s="104" t="s">
        <v>5</v>
      </c>
    </row>
    <row r="54" spans="1:8" ht="13.5" thickBot="1" x14ac:dyDescent="0.25">
      <c r="A54" s="115"/>
      <c r="B54" s="105"/>
      <c r="C54" s="109"/>
      <c r="D54" s="110"/>
      <c r="E54" s="105"/>
      <c r="F54" s="105"/>
      <c r="G54" s="105"/>
    </row>
    <row r="55" spans="1:8" ht="13.5" thickBot="1" x14ac:dyDescent="0.25">
      <c r="A55" s="116"/>
      <c r="B55" s="106"/>
      <c r="C55" s="5" t="s">
        <v>6</v>
      </c>
      <c r="D55" s="6" t="s">
        <v>7</v>
      </c>
      <c r="E55" s="106"/>
      <c r="F55" s="106"/>
      <c r="G55" s="106"/>
    </row>
    <row r="56" spans="1:8" ht="15" customHeight="1" thickBot="1" x14ac:dyDescent="0.25">
      <c r="A56" s="30" t="s">
        <v>86</v>
      </c>
      <c r="B56" s="13" t="s">
        <v>73</v>
      </c>
      <c r="C56" s="20">
        <v>6287</v>
      </c>
      <c r="D56" s="20">
        <v>6429</v>
      </c>
      <c r="E56" s="21">
        <f t="shared" ref="E56:E58" si="6">D56-C56</f>
        <v>142</v>
      </c>
      <c r="F56" s="20">
        <v>40</v>
      </c>
      <c r="G56" s="22">
        <f t="shared" ref="G56:G58" si="7">E56*F56</f>
        <v>5680</v>
      </c>
      <c r="H56" s="10"/>
    </row>
    <row r="57" spans="1:8" ht="15" customHeight="1" thickBot="1" x14ac:dyDescent="0.25">
      <c r="A57" s="13"/>
      <c r="B57" s="13" t="s">
        <v>74</v>
      </c>
      <c r="C57" s="20">
        <v>3976</v>
      </c>
      <c r="D57" s="20">
        <v>4070</v>
      </c>
      <c r="E57" s="21">
        <f t="shared" si="6"/>
        <v>94</v>
      </c>
      <c r="F57" s="20">
        <v>20</v>
      </c>
      <c r="G57" s="22">
        <f t="shared" si="7"/>
        <v>1880</v>
      </c>
      <c r="H57" s="10"/>
    </row>
    <row r="58" spans="1:8" ht="15" customHeight="1" thickBot="1" x14ac:dyDescent="0.25">
      <c r="A58" s="13"/>
      <c r="B58" s="13" t="s">
        <v>75</v>
      </c>
      <c r="C58" s="20">
        <v>833</v>
      </c>
      <c r="D58" s="20">
        <v>851</v>
      </c>
      <c r="E58" s="21">
        <f t="shared" si="6"/>
        <v>18</v>
      </c>
      <c r="F58" s="20">
        <v>80</v>
      </c>
      <c r="G58" s="22">
        <f t="shared" si="7"/>
        <v>1440</v>
      </c>
      <c r="H58" s="10"/>
    </row>
    <row r="59" spans="1:8" ht="15" customHeight="1" thickBot="1" x14ac:dyDescent="0.25">
      <c r="A59" s="101" t="s">
        <v>81</v>
      </c>
      <c r="B59" s="78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02"/>
      <c r="B60" s="80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9000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144033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23683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88220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9000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23130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opLeftCell="A4" workbookViewId="0">
      <selection activeCell="C14" sqref="C14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7" t="s">
        <v>90</v>
      </c>
      <c r="B2" s="127"/>
      <c r="C2" s="127"/>
      <c r="D2" s="127"/>
      <c r="E2" s="127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9000</v>
      </c>
      <c r="D7" s="51">
        <v>4.01</v>
      </c>
      <c r="E7" s="61">
        <f>C7*D7</f>
        <v>36090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4.01</v>
      </c>
      <c r="E8" s="61">
        <f>C8*D8</f>
        <v>12809.064403999999</v>
      </c>
    </row>
    <row r="9" spans="1:7" ht="15.75" x14ac:dyDescent="0.25">
      <c r="A9" s="56">
        <v>3</v>
      </c>
      <c r="B9" s="56" t="s">
        <v>36</v>
      </c>
      <c r="C9" s="57">
        <v>2</v>
      </c>
      <c r="D9" s="58">
        <v>28.01</v>
      </c>
      <c r="E9" s="61">
        <f>C9*D9</f>
        <v>56.02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f>0.051*D15+D12</f>
        <v>148.74637999999999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v>2</v>
      </c>
      <c r="D11" s="58">
        <v>33.4</v>
      </c>
      <c r="E11" s="61">
        <f>C11*D11</f>
        <v>66.8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28.01</v>
      </c>
      <c r="E12" s="61">
        <f t="shared" ref="E12:E14" si="0">C12*D12</f>
        <v>168.06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f>D10</f>
        <v>148.74637999999999</v>
      </c>
      <c r="E13" s="61">
        <f t="shared" si="0"/>
        <v>892.47827999999993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33.4</v>
      </c>
      <c r="E14" s="61">
        <f t="shared" si="0"/>
        <v>367.4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2367.38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4.01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162.7413634967742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abSelected="1" zoomScale="110" zoomScaleNormal="110" workbookViewId="0">
      <selection activeCell="E11" sqref="E11:F11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88</v>
      </c>
      <c r="B1" s="96"/>
      <c r="C1" s="96"/>
      <c r="D1" s="96"/>
      <c r="E1" s="96"/>
      <c r="F1" s="96"/>
      <c r="G1" s="96"/>
    </row>
    <row r="2" spans="1:8" ht="15" customHeight="1" x14ac:dyDescent="0.2">
      <c r="A2" s="130" t="s">
        <v>46</v>
      </c>
      <c r="B2" s="130" t="s">
        <v>47</v>
      </c>
      <c r="C2" s="130" t="s">
        <v>48</v>
      </c>
      <c r="D2" s="130" t="s">
        <v>49</v>
      </c>
      <c r="E2" s="130" t="s">
        <v>50</v>
      </c>
      <c r="F2" s="130"/>
      <c r="G2" s="130"/>
    </row>
    <row r="3" spans="1:8" ht="15" customHeight="1" x14ac:dyDescent="0.2">
      <c r="A3" s="130"/>
      <c r="B3" s="130"/>
      <c r="C3" s="130"/>
      <c r="D3" s="130"/>
      <c r="E3" s="130" t="s">
        <v>51</v>
      </c>
      <c r="F3" s="130"/>
      <c r="G3" s="130" t="s">
        <v>54</v>
      </c>
    </row>
    <row r="4" spans="1:8" ht="15" customHeight="1" x14ac:dyDescent="0.2">
      <c r="A4" s="130"/>
      <c r="B4" s="130"/>
      <c r="C4" s="130"/>
      <c r="D4" s="131"/>
      <c r="E4" s="72" t="s">
        <v>52</v>
      </c>
      <c r="F4" s="72" t="s">
        <v>53</v>
      </c>
      <c r="G4" s="130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95268</v>
      </c>
      <c r="E5" s="98">
        <f>166.98-E6-F6-G6</f>
        <v>84.915899999999993</v>
      </c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E7*0.051</f>
        <v>53.080799999999996</v>
      </c>
      <c r="F6" s="75">
        <f>F7*0.051</f>
        <v>26.9892</v>
      </c>
      <c r="G6" s="94">
        <f>G7*0.051</f>
        <v>1.9941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99">
        <f>1570-F7</f>
        <v>1040.8</v>
      </c>
      <c r="F7" s="67">
        <f>147*3.6</f>
        <v>529.20000000000005</v>
      </c>
      <c r="G7" s="67">
        <v>39.1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116465</v>
      </c>
      <c r="E8" s="99">
        <f>3149-F8</f>
        <v>2068.5500000000002</v>
      </c>
      <c r="F8" s="67">
        <f>147*7.35</f>
        <v>1080.45</v>
      </c>
      <c r="G8" s="68">
        <v>39.1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f>E7+E8</f>
        <v>3109.3500000000004</v>
      </c>
      <c r="F9" s="75">
        <f>F7+F8</f>
        <v>1609.65</v>
      </c>
      <c r="G9" s="68">
        <f>G7+G8</f>
        <v>78.2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117010</v>
      </c>
      <c r="F10" s="86">
        <v>1829</v>
      </c>
      <c r="G10" s="90">
        <v>22505</v>
      </c>
    </row>
    <row r="11" spans="1:8" ht="15" customHeight="1" x14ac:dyDescent="0.2">
      <c r="E11" s="128"/>
      <c r="F11" s="129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2020-09-16T11:47:43Z</cp:lastPrinted>
  <dcterms:created xsi:type="dcterms:W3CDTF">2010-02-17T17:09:47Z</dcterms:created>
  <dcterms:modified xsi:type="dcterms:W3CDTF">2020-10-27T10:20:33Z</dcterms:modified>
</cp:coreProperties>
</file>